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Šios_darbaknygės" defaultThemeVersion="124226"/>
  <bookViews>
    <workbookView xWindow="480" yWindow="156" windowWidth="13920" windowHeight="7476"/>
  </bookViews>
  <sheets>
    <sheet name="Lapas1" sheetId="1" r:id="rId1"/>
    <sheet name="Lapas2" sheetId="2" r:id="rId2"/>
    <sheet name="Lapas3" sheetId="3" r:id="rId3"/>
    <sheet name="Lapas4" sheetId="4" r:id="rId4"/>
  </sheets>
  <calcPr calcId="124519"/>
</workbook>
</file>

<file path=xl/calcChain.xml><?xml version="1.0" encoding="utf-8"?>
<calcChain xmlns="http://schemas.openxmlformats.org/spreadsheetml/2006/main">
  <c r="I52" i="1"/>
  <c r="M23"/>
  <c r="E23" s="1"/>
  <c r="M24"/>
  <c r="E24" s="1"/>
  <c r="M27"/>
  <c r="M28"/>
  <c r="E28" s="1"/>
  <c r="O30"/>
  <c r="G30" s="1"/>
  <c r="N30"/>
  <c r="M14"/>
  <c r="M12"/>
  <c r="E12" s="1"/>
  <c r="M29"/>
  <c r="E29" s="1"/>
  <c r="O29"/>
  <c r="N29"/>
  <c r="F29" s="1"/>
  <c r="N28"/>
  <c r="F28" s="1"/>
  <c r="I54"/>
  <c r="I53"/>
  <c r="O16"/>
  <c r="N16"/>
  <c r="O14"/>
  <c r="G14" s="1"/>
  <c r="N14"/>
  <c r="F14" s="1"/>
  <c r="O42"/>
  <c r="N42"/>
  <c r="N40"/>
  <c r="F40" s="1"/>
  <c r="O27"/>
  <c r="G27" s="1"/>
  <c r="N27"/>
  <c r="F27" s="1"/>
  <c r="O24"/>
  <c r="N24"/>
  <c r="F24" s="1"/>
  <c r="O22"/>
  <c r="N22"/>
  <c r="O23"/>
  <c r="N23"/>
  <c r="F23" s="1"/>
  <c r="O21"/>
  <c r="G21" s="1"/>
  <c r="N21"/>
  <c r="O20"/>
  <c r="G20" s="1"/>
  <c r="N20"/>
  <c r="F20" s="1"/>
  <c r="O19"/>
  <c r="G19" s="1"/>
  <c r="O17"/>
  <c r="G17" s="1"/>
  <c r="N17"/>
  <c r="O15"/>
  <c r="G15" s="1"/>
  <c r="N15"/>
  <c r="F15" s="1"/>
  <c r="I48"/>
  <c r="G22"/>
  <c r="F22"/>
  <c r="F21"/>
  <c r="N19"/>
  <c r="F19" s="1"/>
  <c r="M19"/>
  <c r="E19" s="1"/>
  <c r="E14"/>
  <c r="O38"/>
  <c r="G38" s="1"/>
  <c r="N38"/>
  <c r="F38" s="1"/>
  <c r="I51"/>
  <c r="M36"/>
  <c r="M37"/>
  <c r="M38"/>
  <c r="M35"/>
  <c r="M16"/>
  <c r="M15"/>
  <c r="O35"/>
  <c r="G35" s="1"/>
  <c r="O36"/>
  <c r="G36"/>
  <c r="O37"/>
  <c r="G37" s="1"/>
  <c r="N36"/>
  <c r="F36"/>
  <c r="N37"/>
  <c r="F37" s="1"/>
  <c r="N35"/>
  <c r="F35"/>
  <c r="G16"/>
  <c r="F16"/>
  <c r="M42"/>
  <c r="M43"/>
  <c r="M41"/>
  <c r="G42"/>
  <c r="O43"/>
  <c r="G43" s="1"/>
  <c r="O41"/>
  <c r="G41" s="1"/>
  <c r="F42"/>
  <c r="N43"/>
  <c r="F43" s="1"/>
  <c r="N41"/>
  <c r="F41" s="1"/>
  <c r="O40"/>
  <c r="G40"/>
  <c r="M40"/>
  <c r="E40" s="1"/>
  <c r="O39"/>
  <c r="G39"/>
  <c r="N39"/>
  <c r="F39" s="1"/>
  <c r="M39"/>
  <c r="E39"/>
  <c r="O13"/>
  <c r="G13" s="1"/>
  <c r="N13"/>
  <c r="F13"/>
  <c r="O12"/>
  <c r="G12" s="1"/>
  <c r="N12"/>
  <c r="F12" s="1"/>
  <c r="F30"/>
  <c r="M30"/>
  <c r="E30" s="1"/>
  <c r="G29"/>
  <c r="E27"/>
  <c r="O26"/>
  <c r="G26" s="1"/>
  <c r="O25"/>
  <c r="G25"/>
  <c r="N26"/>
  <c r="F26" s="1"/>
  <c r="N25"/>
  <c r="F25"/>
  <c r="M26"/>
  <c r="E26" s="1"/>
  <c r="M25"/>
  <c r="E25"/>
  <c r="G24"/>
  <c r="O28"/>
  <c r="G28" s="1"/>
  <c r="G23"/>
  <c r="M21"/>
  <c r="E21" s="1"/>
  <c r="M22"/>
  <c r="E22" s="1"/>
  <c r="M20"/>
  <c r="E20" s="1"/>
  <c r="O18"/>
  <c r="G18" s="1"/>
  <c r="N18"/>
  <c r="F18" s="1"/>
  <c r="M18"/>
  <c r="E18" s="1"/>
  <c r="F17"/>
  <c r="M17"/>
  <c r="E17" s="1"/>
  <c r="O49"/>
  <c r="G49" s="1"/>
  <c r="O50"/>
  <c r="G50" s="1"/>
  <c r="O51"/>
  <c r="G51" s="1"/>
  <c r="O52"/>
  <c r="G52" s="1"/>
  <c r="O53"/>
  <c r="G53" s="1"/>
  <c r="O54"/>
  <c r="G54" s="1"/>
  <c r="N49"/>
  <c r="F49" s="1"/>
  <c r="N50"/>
  <c r="F50" s="1"/>
  <c r="N51"/>
  <c r="F51" s="1"/>
  <c r="N52"/>
  <c r="F52" s="1"/>
  <c r="N53"/>
  <c r="F53" s="1"/>
  <c r="N54"/>
  <c r="F54" s="1"/>
  <c r="M49"/>
  <c r="E49" s="1"/>
  <c r="M50"/>
  <c r="E50" s="1"/>
  <c r="M51"/>
  <c r="E51" s="1"/>
  <c r="M52"/>
  <c r="E52" s="1"/>
  <c r="M53"/>
  <c r="E53" s="1"/>
  <c r="M54"/>
  <c r="E54" s="1"/>
  <c r="L49"/>
  <c r="L50"/>
  <c r="L51"/>
  <c r="L52"/>
  <c r="L53"/>
  <c r="L54"/>
  <c r="L48"/>
  <c r="O48"/>
  <c r="G48"/>
  <c r="N48"/>
  <c r="F48" s="1"/>
  <c r="M48"/>
  <c r="E48"/>
  <c r="L59" l="1"/>
  <c r="C59" s="1"/>
  <c r="D59" s="1"/>
  <c r="L61"/>
  <c r="C61" s="1"/>
  <c r="D61" s="1"/>
  <c r="L57"/>
  <c r="C57" s="1"/>
  <c r="D57" s="1"/>
</calcChain>
</file>

<file path=xl/sharedStrings.xml><?xml version="1.0" encoding="utf-8"?>
<sst xmlns="http://schemas.openxmlformats.org/spreadsheetml/2006/main" count="146" uniqueCount="89">
  <si>
    <t>Vardas</t>
  </si>
  <si>
    <t>Pavardė</t>
  </si>
  <si>
    <t>Klasė</t>
  </si>
  <si>
    <t>Dalykų grupė</t>
  </si>
  <si>
    <t>Dalykas</t>
  </si>
  <si>
    <t>Kursas</t>
  </si>
  <si>
    <t>Pamokų skaičius</t>
  </si>
  <si>
    <t>11 kl.</t>
  </si>
  <si>
    <t>12 kl.</t>
  </si>
  <si>
    <t>B R A N D U O L I O   D A L Y K A I</t>
  </si>
  <si>
    <t>Tikyba</t>
  </si>
  <si>
    <t>–</t>
  </si>
  <si>
    <t>Etika</t>
  </si>
  <si>
    <t>Lietuvių kalba</t>
  </si>
  <si>
    <t>Anglų kalba</t>
  </si>
  <si>
    <t>Vokiečių kalba</t>
  </si>
  <si>
    <t>Istorija</t>
  </si>
  <si>
    <t>Geografija</t>
  </si>
  <si>
    <t>Matematika</t>
  </si>
  <si>
    <t>Biologija</t>
  </si>
  <si>
    <t>Fizika</t>
  </si>
  <si>
    <t>Chemija</t>
  </si>
  <si>
    <t>Dailė</t>
  </si>
  <si>
    <t>Muzika</t>
  </si>
  <si>
    <t>Bendroji kūno kultūra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</si>
  <si>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</si>
  <si>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II užsienio kalba</t>
  </si>
  <si>
    <t>Rusų kalba</t>
  </si>
  <si>
    <t>Braižyba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</si>
  <si>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</si>
  <si>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Iš viso dalykų:</t>
  </si>
  <si>
    <t>Data</t>
  </si>
  <si>
    <r>
      <t>Išplėstinis kursas</t>
    </r>
    <r>
      <rPr>
        <b/>
        <sz val="10"/>
        <rFont val="Times New Roman"/>
        <family val="1"/>
        <charset val="186"/>
      </rPr>
      <t xml:space="preserve"> (A)</t>
    </r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</si>
  <si>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</si>
  <si>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t>Šokis (choreografija)</t>
  </si>
  <si>
    <t>Turizmas ir mityba</t>
  </si>
  <si>
    <t>Bendrasis kursas</t>
  </si>
  <si>
    <t>B.k. + programavimas</t>
  </si>
  <si>
    <t>Ekonomika ir verslumas</t>
  </si>
  <si>
    <t>Modulis</t>
  </si>
  <si>
    <t>B lygis</t>
  </si>
  <si>
    <t>A lygis</t>
  </si>
  <si>
    <t>5 p.</t>
  </si>
  <si>
    <r>
      <t>Gamtos mokslai</t>
    </r>
    <r>
      <rPr>
        <sz val="10"/>
        <rFont val="Times New Roman"/>
        <family val="1"/>
        <charset val="186"/>
      </rPr>
      <t xml:space="preserve"> 
(1 d. privalomas)</t>
    </r>
  </si>
  <si>
    <r>
      <t>Socialiniai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mokslai 
</t>
    </r>
    <r>
      <rPr>
        <sz val="10"/>
        <rFont val="Times New Roman"/>
        <family val="1"/>
        <charset val="186"/>
      </rPr>
      <t>(1 d. privalomas)</t>
    </r>
  </si>
  <si>
    <r>
      <t xml:space="preserve">Matematika </t>
    </r>
    <r>
      <rPr>
        <sz val="10"/>
        <rFont val="Times New Roman"/>
        <family val="1"/>
        <charset val="186"/>
      </rPr>
      <t>(Privaloma)</t>
    </r>
  </si>
  <si>
    <t xml:space="preserve"> </t>
  </si>
  <si>
    <r>
      <t xml:space="preserve">Dorinis ugdymas
 </t>
    </r>
    <r>
      <rPr>
        <sz val="10"/>
        <rFont val="Times New Roman"/>
        <family val="1"/>
        <charset val="186"/>
      </rPr>
      <t>(1 dalykas)</t>
    </r>
  </si>
  <si>
    <t>iš viso dal.</t>
  </si>
  <si>
    <t>A1/A2</t>
  </si>
  <si>
    <t>B1</t>
  </si>
  <si>
    <t>B2</t>
  </si>
  <si>
    <t>1 p.</t>
  </si>
  <si>
    <t>2 p.</t>
  </si>
  <si>
    <t>3 p.</t>
  </si>
  <si>
    <t>3/4 p.</t>
  </si>
  <si>
    <t>Pamokų sk. 11 klasėje:</t>
  </si>
  <si>
    <t>Pamokų sk. 12 klasėje:</t>
  </si>
  <si>
    <r>
      <t>Gimtoji k.</t>
    </r>
    <r>
      <rPr>
        <sz val="10"/>
        <rFont val="Times New Roman"/>
        <family val="1"/>
        <charset val="186"/>
      </rPr>
      <t xml:space="preserve"> (privalomas) </t>
    </r>
  </si>
  <si>
    <t>Pasirinkta sp.š.: Krepšinis</t>
  </si>
  <si>
    <t>Baigta mokykla</t>
  </si>
  <si>
    <r>
      <t xml:space="preserve">Pasirinktą dalyką, kursą, modulį pažymėkite: </t>
    </r>
    <r>
      <rPr>
        <sz val="10"/>
        <rFont val="Sylfaen"/>
        <family val="1"/>
        <charset val="186"/>
      </rPr>
      <t xml:space="preserve"> </t>
    </r>
    <r>
      <rPr>
        <sz val="10"/>
        <rFont val="Wingdings"/>
        <charset val="2"/>
      </rPr>
      <t>x</t>
    </r>
  </si>
  <si>
    <t xml:space="preserve">Klau., skait., raš. ir kalb. įgūdžių lavinimas turintiems mok.spragų </t>
  </si>
  <si>
    <t>Tėvų parašas</t>
  </si>
  <si>
    <r>
      <t xml:space="preserve">Kūno kultūra
</t>
    </r>
    <r>
      <rPr>
        <sz val="10"/>
        <rFont val="Times New Roman"/>
        <family val="1"/>
        <charset val="186"/>
      </rPr>
      <t>(Tik vienas dalykas)</t>
    </r>
  </si>
  <si>
    <t>III užsienio kalba</t>
  </si>
  <si>
    <t>Informacinės technologijos</t>
  </si>
  <si>
    <t>Mokinio parašas</t>
  </si>
  <si>
    <t>3/3 p.</t>
  </si>
  <si>
    <t>5/4 p.</t>
  </si>
  <si>
    <t>Tekstilė ir apranga</t>
  </si>
  <si>
    <r>
      <t xml:space="preserve">Menai arba technologijos 
</t>
    </r>
    <r>
      <rPr>
        <sz val="10"/>
        <rFont val="Times New Roman"/>
        <family val="1"/>
        <charset val="186"/>
      </rPr>
      <t>(Bent vienas dalykas)</t>
    </r>
  </si>
  <si>
    <t>Karjeros planavimas</t>
  </si>
  <si>
    <t>Jaunasis matematikas (B)</t>
  </si>
  <si>
    <t>Kūrybinio rašymo modulis</t>
  </si>
  <si>
    <t>Laiškų esė ir straipsnių rašymo ypatumai</t>
  </si>
  <si>
    <t>Fizikinių reiškinių modeliavimas</t>
  </si>
  <si>
    <t>Darbas su istorijos šaltiniais</t>
  </si>
  <si>
    <t xml:space="preserve">Chemija </t>
  </si>
  <si>
    <t>Eksperimentinė chemija ir uždavinių sprendimas</t>
  </si>
  <si>
    <t>Prancūzų kalba</t>
  </si>
  <si>
    <r>
      <t xml:space="preserve">I užsienio kalba 
</t>
    </r>
    <r>
      <rPr>
        <sz val="10"/>
        <rFont val="Times New Roman"/>
        <family val="1"/>
        <charset val="186"/>
      </rPr>
      <t>(1 d. privalomas)</t>
    </r>
  </si>
  <si>
    <t xml:space="preserve">Anglų kalba </t>
  </si>
  <si>
    <t>Telšių  r. Luokės Vytauto Kleivos gimnazija</t>
  </si>
  <si>
    <t>2017–2019 m. m. individualus ugdymo planas (11-12 kl.)</t>
  </si>
  <si>
    <t>Vytauto Kleivos gimnazija</t>
  </si>
  <si>
    <t>IIG</t>
  </si>
  <si>
    <t xml:space="preserve">Amatai </t>
  </si>
  <si>
    <t>Priedas Nr.4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</si>
</sst>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32">
    <font>
      <sz val="11"/>
      <color theme="1"/>
      <name val="Times New Roman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Sylfaen"/>
      <family val="1"/>
      <charset val="186"/>
    </font>
    <font>
      <sz val="10"/>
      <name val="Wingdings"/>
      <charset val="2"/>
    </font>
    <font>
      <sz val="11"/>
      <color indexed="9"/>
      <name val="Times New Roman"/>
      <family val="2"/>
      <charset val="186"/>
    </font>
    <font>
      <b/>
      <sz val="11"/>
      <color indexed="9"/>
      <name val="Times New Roman"/>
      <family val="1"/>
      <charset val="186"/>
    </font>
    <font>
      <sz val="11"/>
      <color indexed="9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0"/>
      <color indexed="9"/>
      <name val="Arial"/>
      <family val="2"/>
      <charset val="186"/>
    </font>
    <font>
      <i/>
      <sz val="11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0"/>
      <color indexed="8"/>
      <name val="Times New Roman"/>
      <family val="1"/>
    </font>
    <font>
      <sz val="11"/>
      <name val="Times New Roman"/>
      <family val="2"/>
      <charset val="186"/>
    </font>
    <font>
      <sz val="8"/>
      <name val="Times New Roman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18" fontId="3" fillId="0" borderId="7" xfId="0" quotePrefix="1" applyNumberFormat="1" applyFont="1" applyBorder="1" applyAlignment="1">
      <alignment horizontal="right" vertical="center" wrapText="1"/>
    </xf>
    <xf numFmtId="18" fontId="3" fillId="0" borderId="2" xfId="0" quotePrefix="1" applyNumberFormat="1" applyFont="1" applyBorder="1" applyAlignment="1">
      <alignment horizontal="right" vertical="center" wrapText="1"/>
    </xf>
    <xf numFmtId="0" fontId="3" fillId="0" borderId="8" xfId="0" quotePrefix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right" vertical="center" wrapText="1"/>
    </xf>
    <xf numFmtId="0" fontId="3" fillId="0" borderId="10" xfId="0" quotePrefix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horizontal="right" vertical="center" wrapText="1"/>
    </xf>
    <xf numFmtId="0" fontId="3" fillId="0" borderId="12" xfId="0" quotePrefix="1" applyFont="1" applyBorder="1" applyAlignment="1">
      <alignment horizontal="right" vertical="center" wrapText="1"/>
    </xf>
    <xf numFmtId="0" fontId="3" fillId="0" borderId="4" xfId="0" quotePrefix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righ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right" vertical="center" wrapText="1"/>
    </xf>
    <xf numFmtId="0" fontId="20" fillId="0" borderId="0" xfId="0" applyFont="1" applyProtection="1"/>
    <xf numFmtId="0" fontId="20" fillId="0" borderId="0" xfId="0" applyFont="1"/>
    <xf numFmtId="0" fontId="20" fillId="0" borderId="0" xfId="0" quotePrefix="1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0" xfId="0" applyFont="1"/>
    <xf numFmtId="164" fontId="11" fillId="0" borderId="0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3" fillId="0" borderId="5" xfId="0" quotePrefix="1" applyFont="1" applyBorder="1" applyAlignment="1">
      <alignment horizontal="right" vertical="center" wrapText="1"/>
    </xf>
    <xf numFmtId="0" fontId="30" fillId="0" borderId="0" xfId="0" applyFont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textRotation="90"/>
    </xf>
    <xf numFmtId="0" fontId="6" fillId="6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3" fillId="0" borderId="14" xfId="0" quotePrefix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23" xfId="0" quotePrefix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5" xfId="0" quotePrefix="1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</cellXfs>
  <cellStyles count="1">
    <cellStyle name="Paprastas" xfId="0" builtinId="0"/>
  </cellStyles>
  <dxfs count="65">
    <dxf>
      <font>
        <b/>
        <i/>
      </font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ill>
        <patternFill patternType="none">
          <bgColor indexed="65"/>
        </patternFill>
      </fill>
    </dxf>
    <dxf>
      <fill>
        <patternFill>
          <bgColor indexed="27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apas1"/>
  <dimension ref="A1:R71"/>
  <sheetViews>
    <sheetView tabSelected="1" workbookViewId="0">
      <pane ySplit="11" topLeftCell="A12" activePane="bottomLeft" state="frozen"/>
      <selection pane="bottomLeft" activeCell="G1" sqref="G1"/>
    </sheetView>
  </sheetViews>
  <sheetFormatPr defaultRowHeight="13.8"/>
  <cols>
    <col min="1" max="1" width="5" customWidth="1"/>
    <col min="2" max="2" width="15.88671875" customWidth="1"/>
    <col min="4" max="4" width="17.5546875" customWidth="1"/>
    <col min="5" max="5" width="8.44140625" customWidth="1"/>
    <col min="6" max="6" width="6.6640625" customWidth="1"/>
    <col min="7" max="7" width="8.6640625" customWidth="1"/>
    <col min="9" max="9" width="9" style="106" customWidth="1"/>
    <col min="10" max="10" width="9" style="91" hidden="1" customWidth="1"/>
    <col min="11" max="12" width="9" style="92" hidden="1" customWidth="1"/>
    <col min="13" max="13" width="9" style="124" hidden="1" customWidth="1"/>
    <col min="14" max="15" width="9" style="92" hidden="1" customWidth="1"/>
    <col min="16" max="18" width="9" style="106" customWidth="1"/>
    <col min="19" max="19" width="10" customWidth="1"/>
    <col min="20" max="22" width="9.44140625" customWidth="1"/>
  </cols>
  <sheetData>
    <row r="1" spans="1:16">
      <c r="G1" t="s">
        <v>88</v>
      </c>
    </row>
    <row r="2" spans="1:16" ht="18">
      <c r="A2" s="168" t="s">
        <v>83</v>
      </c>
      <c r="B2" s="168"/>
      <c r="C2" s="168"/>
      <c r="D2" s="168"/>
      <c r="E2" s="168"/>
      <c r="F2" s="168"/>
      <c r="G2" s="168"/>
      <c r="H2" s="168"/>
      <c r="I2" s="168"/>
    </row>
    <row r="3" spans="1:16">
      <c r="A3" s="169" t="s">
        <v>84</v>
      </c>
      <c r="B3" s="169"/>
      <c r="C3" s="169"/>
      <c r="D3" s="169"/>
      <c r="E3" s="169"/>
      <c r="F3" s="169"/>
      <c r="G3" s="169"/>
      <c r="H3" s="169"/>
      <c r="I3" s="169"/>
    </row>
    <row r="4" spans="1:16">
      <c r="A4" s="169"/>
      <c r="B4" s="169"/>
      <c r="C4" s="169"/>
      <c r="D4" s="169"/>
      <c r="E4" s="169"/>
      <c r="F4" s="169"/>
      <c r="G4" s="169"/>
      <c r="H4" s="169"/>
      <c r="I4" s="169"/>
    </row>
    <row r="5" spans="1:16">
      <c r="A5" s="1"/>
      <c r="B5" s="1"/>
      <c r="C5" s="1"/>
      <c r="D5" s="1"/>
      <c r="E5" s="1"/>
      <c r="F5" s="1"/>
      <c r="G5" s="1"/>
      <c r="H5" s="1"/>
      <c r="I5" s="1"/>
    </row>
    <row r="6" spans="1:16" ht="16.2">
      <c r="A6" s="1"/>
      <c r="B6" s="2" t="s">
        <v>0</v>
      </c>
      <c r="C6" s="170"/>
      <c r="D6" s="170"/>
      <c r="E6" s="2" t="s">
        <v>1</v>
      </c>
      <c r="F6" s="171"/>
      <c r="G6" s="171"/>
      <c r="H6" s="171"/>
      <c r="I6" s="171"/>
    </row>
    <row r="7" spans="1:16" ht="15.6">
      <c r="A7" s="3"/>
      <c r="B7" s="4"/>
      <c r="C7" s="5"/>
      <c r="D7" s="5"/>
      <c r="E7" s="4"/>
      <c r="F7" s="4"/>
      <c r="G7" s="4"/>
      <c r="H7" s="6"/>
      <c r="I7" s="3"/>
      <c r="K7" s="93" t="s">
        <v>49</v>
      </c>
    </row>
    <row r="8" spans="1:16" ht="16.2">
      <c r="A8" s="1"/>
      <c r="B8" s="2" t="s">
        <v>60</v>
      </c>
      <c r="C8" s="174" t="s">
        <v>85</v>
      </c>
      <c r="D8" s="174"/>
      <c r="E8" s="2" t="s">
        <v>2</v>
      </c>
      <c r="F8" s="173" t="s">
        <v>86</v>
      </c>
      <c r="G8" s="173"/>
      <c r="H8" s="7"/>
      <c r="I8" s="1"/>
      <c r="K8" s="93" t="s">
        <v>50</v>
      </c>
    </row>
    <row r="9" spans="1:16" ht="16.2">
      <c r="A9" s="1"/>
      <c r="B9" s="78" t="s">
        <v>61</v>
      </c>
      <c r="C9" s="78"/>
      <c r="D9" s="78"/>
      <c r="E9" s="2"/>
      <c r="F9" s="8"/>
      <c r="G9" s="8"/>
      <c r="H9" s="7"/>
      <c r="I9" s="1"/>
      <c r="K9" s="93" t="s">
        <v>51</v>
      </c>
    </row>
    <row r="10" spans="1:16" ht="15" customHeight="1">
      <c r="A10" s="1"/>
      <c r="B10" s="167" t="s">
        <v>3</v>
      </c>
      <c r="C10" s="167" t="s">
        <v>4</v>
      </c>
      <c r="D10" s="167"/>
      <c r="E10" s="177" t="s">
        <v>5</v>
      </c>
      <c r="F10" s="167" t="s">
        <v>6</v>
      </c>
      <c r="G10" s="167"/>
      <c r="H10" s="172" t="s">
        <v>33</v>
      </c>
      <c r="I10" s="172" t="s">
        <v>32</v>
      </c>
    </row>
    <row r="11" spans="1:16" ht="28.5" customHeight="1">
      <c r="A11" s="1"/>
      <c r="B11" s="167"/>
      <c r="C11" s="167"/>
      <c r="D11" s="167"/>
      <c r="E11" s="177"/>
      <c r="F11" s="9" t="s">
        <v>7</v>
      </c>
      <c r="G11" s="9" t="s">
        <v>8</v>
      </c>
      <c r="H11" s="167"/>
      <c r="I11" s="167"/>
      <c r="K11" s="92" t="s">
        <v>40</v>
      </c>
      <c r="L11" s="92" t="s">
        <v>41</v>
      </c>
      <c r="M11" s="124" t="s">
        <v>5</v>
      </c>
      <c r="N11" s="92" t="s">
        <v>7</v>
      </c>
      <c r="O11" s="92" t="s">
        <v>8</v>
      </c>
      <c r="P11" s="106" t="s">
        <v>46</v>
      </c>
    </row>
    <row r="12" spans="1:16" ht="18" customHeight="1">
      <c r="A12" s="136" t="s">
        <v>9</v>
      </c>
      <c r="B12" s="139" t="s">
        <v>47</v>
      </c>
      <c r="C12" s="142" t="s">
        <v>10</v>
      </c>
      <c r="D12" s="142"/>
      <c r="E12" s="175" t="str">
        <f>M12</f>
        <v/>
      </c>
      <c r="F12" s="56" t="str">
        <f>N12</f>
        <v/>
      </c>
      <c r="G12" s="56" t="str">
        <f>O12</f>
        <v/>
      </c>
      <c r="H12" s="64" t="s">
        <v>52</v>
      </c>
      <c r="I12" s="57" t="s">
        <v>11</v>
      </c>
      <c r="K12" s="92" t="b">
        <v>0</v>
      </c>
      <c r="M12" s="123" t="str">
        <f>IF(AND(K12,K13),"Klaida",IF(OR(K12,K13),"B",""))</f>
        <v/>
      </c>
      <c r="N12" s="94" t="str">
        <f>IF(K12,1,"")</f>
        <v/>
      </c>
      <c r="O12" s="94" t="str">
        <f>IF(K12,1,"")</f>
        <v/>
      </c>
    </row>
    <row r="13" spans="1:16" ht="18" customHeight="1">
      <c r="A13" s="137"/>
      <c r="B13" s="184"/>
      <c r="C13" s="178" t="s">
        <v>12</v>
      </c>
      <c r="D13" s="179"/>
      <c r="E13" s="176"/>
      <c r="F13" s="55" t="str">
        <f t="shared" ref="F13:G16" si="0">N13</f>
        <v/>
      </c>
      <c r="G13" s="55" t="str">
        <f t="shared" si="0"/>
        <v/>
      </c>
      <c r="H13" s="115" t="s">
        <v>52</v>
      </c>
      <c r="I13" s="58" t="s">
        <v>11</v>
      </c>
      <c r="K13" s="92" t="b">
        <v>0</v>
      </c>
      <c r="M13" s="123"/>
      <c r="N13" s="94" t="str">
        <f>IF(K13,1,"")</f>
        <v/>
      </c>
      <c r="O13" s="94" t="str">
        <f>IF(K13,1,"")</f>
        <v/>
      </c>
    </row>
    <row r="14" spans="1:16" ht="27.75" customHeight="1">
      <c r="A14" s="137"/>
      <c r="B14" s="84" t="s">
        <v>58</v>
      </c>
      <c r="C14" s="180" t="s">
        <v>13</v>
      </c>
      <c r="D14" s="181"/>
      <c r="E14" s="80" t="str">
        <f>M14</f>
        <v/>
      </c>
      <c r="F14" s="80" t="str">
        <f t="shared" si="0"/>
        <v/>
      </c>
      <c r="G14" s="80" t="str">
        <f t="shared" si="0"/>
        <v/>
      </c>
      <c r="H14" s="61" t="s">
        <v>11</v>
      </c>
      <c r="I14" s="48" t="s">
        <v>42</v>
      </c>
      <c r="L14" s="92" t="b">
        <v>0</v>
      </c>
      <c r="M14" s="123" t="str">
        <f>IF(L14,"A","")</f>
        <v/>
      </c>
      <c r="N14" s="94" t="str">
        <f>IF($K14,"",IF($L14,5,""))</f>
        <v/>
      </c>
      <c r="O14" s="94" t="str">
        <f>IF($K14,"",IF($L14,5,""))</f>
        <v/>
      </c>
    </row>
    <row r="15" spans="1:16" ht="18" customHeight="1">
      <c r="A15" s="137"/>
      <c r="B15" s="139" t="s">
        <v>81</v>
      </c>
      <c r="C15" s="192" t="s">
        <v>14</v>
      </c>
      <c r="D15" s="193"/>
      <c r="E15" s="73" t="s">
        <v>49</v>
      </c>
      <c r="F15" s="51" t="str">
        <f t="shared" si="0"/>
        <v/>
      </c>
      <c r="G15" s="51" t="str">
        <f t="shared" si="0"/>
        <v/>
      </c>
      <c r="H15" s="150" t="s">
        <v>68</v>
      </c>
      <c r="I15" s="151"/>
      <c r="K15" s="92" t="b">
        <v>0</v>
      </c>
      <c r="M15" s="123" t="str">
        <f>IF(K15,"U","")</f>
        <v/>
      </c>
      <c r="N15" s="94" t="str">
        <f>IF(K15,IF(E15=K7,3,3),"")</f>
        <v/>
      </c>
      <c r="O15" s="94" t="str">
        <f>IF(K15,IF(E15=K7,3,3),"")</f>
        <v/>
      </c>
    </row>
    <row r="16" spans="1:16" ht="18" customHeight="1">
      <c r="A16" s="137"/>
      <c r="B16" s="141"/>
      <c r="C16" s="182" t="s">
        <v>15</v>
      </c>
      <c r="D16" s="183"/>
      <c r="E16" s="74"/>
      <c r="F16" s="52" t="str">
        <f t="shared" si="0"/>
        <v/>
      </c>
      <c r="G16" s="52" t="str">
        <f t="shared" si="0"/>
        <v/>
      </c>
      <c r="H16" s="105"/>
      <c r="I16" s="67" t="s">
        <v>68</v>
      </c>
      <c r="K16" s="92" t="b">
        <v>0</v>
      </c>
      <c r="M16" s="123" t="str">
        <f>IF(K16,"U","")</f>
        <v/>
      </c>
      <c r="N16" s="94" t="str">
        <f>IF(K16,3,"")</f>
        <v/>
      </c>
      <c r="O16" s="94" t="str">
        <f>IF(K16,3,"")</f>
        <v/>
      </c>
    </row>
    <row r="17" spans="1:15" ht="18" customHeight="1">
      <c r="A17" s="137"/>
      <c r="B17" s="139" t="s">
        <v>44</v>
      </c>
      <c r="C17" s="192" t="s">
        <v>16</v>
      </c>
      <c r="D17" s="193"/>
      <c r="E17" s="51" t="str">
        <f t="shared" ref="E17:G19" si="1">M17</f>
        <v/>
      </c>
      <c r="F17" s="51" t="str">
        <f t="shared" si="1"/>
        <v/>
      </c>
      <c r="G17" s="51" t="str">
        <f t="shared" si="1"/>
        <v/>
      </c>
      <c r="H17" s="64" t="s">
        <v>53</v>
      </c>
      <c r="I17" s="64" t="s">
        <v>54</v>
      </c>
      <c r="K17" s="92" t="b">
        <v>0</v>
      </c>
      <c r="L17" s="92" t="b">
        <v>0</v>
      </c>
      <c r="M17" s="123" t="str">
        <f t="shared" ref="M17:M22" si="2">IF(AND(K17,L17),"Klaida",IF(K17,"B",IF(L17,"A","")))</f>
        <v/>
      </c>
      <c r="N17" s="95" t="str">
        <f>IF(K17,2,IF(L17,3,""))</f>
        <v/>
      </c>
      <c r="O17" s="94" t="str">
        <f>IF(K17,2,IF(L17,3,""))</f>
        <v/>
      </c>
    </row>
    <row r="18" spans="1:15" ht="18" customHeight="1">
      <c r="A18" s="137"/>
      <c r="B18" s="141"/>
      <c r="C18" s="189" t="s">
        <v>17</v>
      </c>
      <c r="D18" s="189"/>
      <c r="E18" s="53" t="str">
        <f t="shared" si="1"/>
        <v/>
      </c>
      <c r="F18" s="53" t="str">
        <f t="shared" si="1"/>
        <v/>
      </c>
      <c r="G18" s="53" t="str">
        <f t="shared" si="1"/>
        <v/>
      </c>
      <c r="H18" s="65" t="s">
        <v>53</v>
      </c>
      <c r="I18" s="65" t="s">
        <v>54</v>
      </c>
      <c r="K18" s="92" t="b">
        <v>0</v>
      </c>
      <c r="L18" s="92" t="b">
        <v>0</v>
      </c>
      <c r="M18" s="123" t="str">
        <f t="shared" si="2"/>
        <v/>
      </c>
      <c r="N18" s="95" t="str">
        <f>IF(K18,2,IF(L18,3,""))</f>
        <v/>
      </c>
      <c r="O18" s="94" t="str">
        <f>IF(K18,2,IF(L18,3,""))</f>
        <v/>
      </c>
    </row>
    <row r="19" spans="1:15" ht="26.25" customHeight="1">
      <c r="A19" s="137"/>
      <c r="B19" s="82" t="s">
        <v>45</v>
      </c>
      <c r="C19" s="190" t="s">
        <v>18</v>
      </c>
      <c r="D19" s="191"/>
      <c r="E19" s="56" t="str">
        <f t="shared" si="1"/>
        <v/>
      </c>
      <c r="F19" s="56" t="str">
        <f t="shared" si="1"/>
        <v/>
      </c>
      <c r="G19" s="56" t="str">
        <f t="shared" si="1"/>
        <v/>
      </c>
      <c r="H19" s="81" t="s">
        <v>54</v>
      </c>
      <c r="I19" s="47" t="s">
        <v>69</v>
      </c>
      <c r="K19" s="92" t="b">
        <v>0</v>
      </c>
      <c r="L19" s="92" t="b">
        <v>0</v>
      </c>
      <c r="M19" s="123" t="str">
        <f t="shared" si="2"/>
        <v/>
      </c>
      <c r="N19" s="94" t="str">
        <f>IF($K19,3,IF($L19,5,""))</f>
        <v/>
      </c>
      <c r="O19" s="94" t="str">
        <f>IF($K19,3,IF($L19,4,""))</f>
        <v/>
      </c>
    </row>
    <row r="20" spans="1:15" ht="18" customHeight="1">
      <c r="A20" s="137"/>
      <c r="B20" s="139" t="s">
        <v>43</v>
      </c>
      <c r="C20" s="142" t="s">
        <v>19</v>
      </c>
      <c r="D20" s="142"/>
      <c r="E20" s="51" t="str">
        <f t="shared" ref="E20:E25" si="3">M20</f>
        <v/>
      </c>
      <c r="F20" s="51" t="str">
        <f t="shared" ref="F20:G25" si="4">N20</f>
        <v/>
      </c>
      <c r="G20" s="51" t="str">
        <f t="shared" si="4"/>
        <v/>
      </c>
      <c r="H20" s="64" t="s">
        <v>53</v>
      </c>
      <c r="I20" s="64" t="s">
        <v>54</v>
      </c>
      <c r="K20" s="92" t="b">
        <v>0</v>
      </c>
      <c r="L20" s="92" t="b">
        <v>0</v>
      </c>
      <c r="M20" s="123" t="str">
        <f t="shared" si="2"/>
        <v/>
      </c>
      <c r="N20" s="95" t="str">
        <f>IF(K20,2,IF(L20,3,""))</f>
        <v/>
      </c>
      <c r="O20" s="94" t="str">
        <f>IF(K20,2,IF(L20,3,""))</f>
        <v/>
      </c>
    </row>
    <row r="21" spans="1:15" ht="18" customHeight="1">
      <c r="A21" s="137"/>
      <c r="B21" s="140"/>
      <c r="C21" s="143" t="s">
        <v>20</v>
      </c>
      <c r="D21" s="143"/>
      <c r="E21" s="54" t="str">
        <f t="shared" si="3"/>
        <v/>
      </c>
      <c r="F21" s="54" t="str">
        <f t="shared" si="4"/>
        <v/>
      </c>
      <c r="G21" s="54" t="str">
        <f t="shared" si="4"/>
        <v/>
      </c>
      <c r="H21" s="66" t="s">
        <v>53</v>
      </c>
      <c r="I21" s="66" t="s">
        <v>55</v>
      </c>
      <c r="K21" s="92" t="b">
        <v>0</v>
      </c>
      <c r="L21" s="92" t="b">
        <v>0</v>
      </c>
      <c r="M21" s="123" t="str">
        <f t="shared" si="2"/>
        <v/>
      </c>
      <c r="N21" s="95" t="str">
        <f>IF(K21,2,IF(L21,3,""))</f>
        <v/>
      </c>
      <c r="O21" s="94" t="str">
        <f>IF(K21,2,IF(L21,4,""))</f>
        <v/>
      </c>
    </row>
    <row r="22" spans="1:15" ht="18" customHeight="1">
      <c r="A22" s="137"/>
      <c r="B22" s="141"/>
      <c r="C22" s="189" t="s">
        <v>21</v>
      </c>
      <c r="D22" s="189"/>
      <c r="E22" s="52" t="str">
        <f t="shared" si="3"/>
        <v/>
      </c>
      <c r="F22" s="52" t="str">
        <f t="shared" si="4"/>
        <v/>
      </c>
      <c r="G22" s="52" t="str">
        <f t="shared" si="4"/>
        <v/>
      </c>
      <c r="H22" s="65" t="s">
        <v>53</v>
      </c>
      <c r="I22" s="65" t="s">
        <v>54</v>
      </c>
      <c r="K22" s="92" t="b">
        <v>0</v>
      </c>
      <c r="L22" s="92" t="b">
        <v>0</v>
      </c>
      <c r="M22" s="123" t="str">
        <f t="shared" si="2"/>
        <v/>
      </c>
      <c r="N22" s="95" t="str">
        <f>IF(K22,2,IF(L22,3,""))</f>
        <v/>
      </c>
      <c r="O22" s="94" t="str">
        <f>IF(K22,2,IF(L22,3,""))</f>
        <v/>
      </c>
    </row>
    <row r="23" spans="1:15" ht="18" customHeight="1">
      <c r="A23" s="137"/>
      <c r="B23" s="139" t="s">
        <v>71</v>
      </c>
      <c r="C23" s="142" t="s">
        <v>22</v>
      </c>
      <c r="D23" s="142"/>
      <c r="E23" s="51" t="str">
        <f t="shared" si="3"/>
        <v/>
      </c>
      <c r="F23" s="51" t="str">
        <f t="shared" si="4"/>
        <v/>
      </c>
      <c r="G23" s="51" t="str">
        <f t="shared" si="4"/>
        <v/>
      </c>
      <c r="H23" s="64" t="s">
        <v>53</v>
      </c>
      <c r="I23" s="13" t="s">
        <v>11</v>
      </c>
      <c r="K23" s="92" t="b">
        <v>0</v>
      </c>
      <c r="M23" s="96" t="str">
        <f t="shared" ref="M23:M30" si="5">IF(K23,"B","")</f>
        <v/>
      </c>
      <c r="N23" s="95" t="str">
        <f>IF(K23,2,IF(L23,"",""))</f>
        <v/>
      </c>
      <c r="O23" s="94" t="str">
        <f>IF(K23,2,IF(L23,"",""))</f>
        <v/>
      </c>
    </row>
    <row r="24" spans="1:15" ht="18" customHeight="1">
      <c r="A24" s="137"/>
      <c r="B24" s="140"/>
      <c r="C24" s="143" t="s">
        <v>23</v>
      </c>
      <c r="D24" s="143"/>
      <c r="E24" s="54" t="str">
        <f t="shared" si="3"/>
        <v/>
      </c>
      <c r="F24" s="54" t="str">
        <f t="shared" si="4"/>
        <v/>
      </c>
      <c r="G24" s="54" t="str">
        <f t="shared" si="4"/>
        <v/>
      </c>
      <c r="H24" s="66" t="s">
        <v>53</v>
      </c>
      <c r="I24" s="13" t="s">
        <v>11</v>
      </c>
      <c r="K24" s="92" t="b">
        <v>0</v>
      </c>
      <c r="M24" s="96" t="str">
        <f t="shared" si="5"/>
        <v/>
      </c>
      <c r="N24" s="95" t="str">
        <f>IF(K24,2,IF(L24,"",""))</f>
        <v/>
      </c>
      <c r="O24" s="94" t="str">
        <f>IF(K24,2,IF(L24,"",""))</f>
        <v/>
      </c>
    </row>
    <row r="25" spans="1:15" ht="18" customHeight="1">
      <c r="A25" s="137"/>
      <c r="B25" s="140"/>
      <c r="C25" s="143" t="s">
        <v>34</v>
      </c>
      <c r="D25" s="143"/>
      <c r="E25" s="54" t="str">
        <f t="shared" si="3"/>
        <v/>
      </c>
      <c r="F25" s="54" t="str">
        <f t="shared" si="4"/>
        <v/>
      </c>
      <c r="G25" s="54" t="str">
        <f t="shared" si="4"/>
        <v/>
      </c>
      <c r="H25" s="66" t="s">
        <v>53</v>
      </c>
      <c r="I25" s="13" t="s">
        <v>11</v>
      </c>
      <c r="K25" s="92" t="b">
        <v>0</v>
      </c>
      <c r="M25" s="96" t="str">
        <f t="shared" si="5"/>
        <v/>
      </c>
      <c r="N25" s="95" t="str">
        <f>IF(K25,2,"")</f>
        <v/>
      </c>
      <c r="O25" s="94" t="str">
        <f>IF(K25,2,"")</f>
        <v/>
      </c>
    </row>
    <row r="26" spans="1:15" ht="18" customHeight="1">
      <c r="A26" s="137"/>
      <c r="B26" s="140"/>
      <c r="C26" s="143" t="s">
        <v>35</v>
      </c>
      <c r="D26" s="143"/>
      <c r="E26" s="54" t="str">
        <f>M26</f>
        <v/>
      </c>
      <c r="F26" s="54" t="str">
        <f>N26</f>
        <v/>
      </c>
      <c r="G26" s="54" t="str">
        <f>O26</f>
        <v/>
      </c>
      <c r="H26" s="66" t="s">
        <v>53</v>
      </c>
      <c r="I26" s="13" t="s">
        <v>11</v>
      </c>
      <c r="K26" s="92" t="b">
        <v>0</v>
      </c>
      <c r="M26" s="96" t="str">
        <f t="shared" si="5"/>
        <v/>
      </c>
      <c r="N26" s="95" t="str">
        <f>IF(K26,2,"")</f>
        <v/>
      </c>
      <c r="O26" s="94" t="str">
        <f>IF(K26,2,"")</f>
        <v/>
      </c>
    </row>
    <row r="27" spans="1:15" ht="18" customHeight="1">
      <c r="A27" s="137"/>
      <c r="B27" s="140"/>
      <c r="C27" s="187" t="s">
        <v>70</v>
      </c>
      <c r="D27" s="188"/>
      <c r="E27" s="54" t="str">
        <f t="shared" ref="E27:G30" si="6">M27</f>
        <v/>
      </c>
      <c r="F27" s="54" t="str">
        <f t="shared" si="6"/>
        <v/>
      </c>
      <c r="G27" s="54" t="str">
        <f t="shared" si="6"/>
        <v/>
      </c>
      <c r="H27" s="67" t="s">
        <v>53</v>
      </c>
      <c r="I27" s="13" t="s">
        <v>11</v>
      </c>
      <c r="K27" s="92" t="b">
        <v>0</v>
      </c>
      <c r="M27" s="96" t="str">
        <f t="shared" si="5"/>
        <v/>
      </c>
      <c r="N27" s="95" t="str">
        <f>IF(K27,2,IF(L27,"",""))</f>
        <v/>
      </c>
      <c r="O27" s="94" t="str">
        <f>IF(K27,2,IF(L27,"",""))</f>
        <v/>
      </c>
    </row>
    <row r="28" spans="1:15" ht="18" customHeight="1">
      <c r="A28" s="137"/>
      <c r="B28" s="141"/>
      <c r="C28" s="186" t="s">
        <v>87</v>
      </c>
      <c r="D28" s="186"/>
      <c r="E28" s="85" t="str">
        <f t="shared" si="6"/>
        <v/>
      </c>
      <c r="F28" s="55" t="str">
        <f t="shared" si="6"/>
        <v/>
      </c>
      <c r="G28" s="55" t="str">
        <f t="shared" si="6"/>
        <v/>
      </c>
      <c r="H28" s="49" t="s">
        <v>53</v>
      </c>
      <c r="I28" s="13" t="s">
        <v>11</v>
      </c>
      <c r="K28" s="92" t="b">
        <v>0</v>
      </c>
      <c r="M28" s="96" t="str">
        <f t="shared" si="5"/>
        <v/>
      </c>
      <c r="N28" s="95" t="str">
        <f>IF(K28,2,IF(L28,2,""))</f>
        <v/>
      </c>
      <c r="O28" s="94" t="str">
        <f>IF(K28,2,IF(L28,3,""))</f>
        <v/>
      </c>
    </row>
    <row r="29" spans="1:15" ht="18" customHeight="1">
      <c r="A29" s="137"/>
      <c r="B29" s="139" t="s">
        <v>64</v>
      </c>
      <c r="C29" s="185" t="s">
        <v>24</v>
      </c>
      <c r="D29" s="185"/>
      <c r="E29" s="53" t="str">
        <f t="shared" si="6"/>
        <v/>
      </c>
      <c r="F29" s="53" t="str">
        <f t="shared" si="6"/>
        <v/>
      </c>
      <c r="G29" s="53" t="str">
        <f t="shared" si="6"/>
        <v/>
      </c>
      <c r="H29" s="68" t="s">
        <v>54</v>
      </c>
      <c r="I29" s="13" t="s">
        <v>11</v>
      </c>
      <c r="K29" s="92" t="b">
        <v>0</v>
      </c>
      <c r="M29" s="123" t="str">
        <f t="shared" si="5"/>
        <v/>
      </c>
      <c r="N29" s="95" t="str">
        <f>IF(K29,3,IF(L29,"",""))</f>
        <v/>
      </c>
      <c r="O29" s="94" t="str">
        <f>IF(K29,3,IF(L29,"",""))</f>
        <v/>
      </c>
    </row>
    <row r="30" spans="1:15" ht="18" customHeight="1">
      <c r="A30" s="137"/>
      <c r="B30" s="141"/>
      <c r="C30" s="186" t="s">
        <v>59</v>
      </c>
      <c r="D30" s="186"/>
      <c r="E30" s="55" t="str">
        <f t="shared" si="6"/>
        <v/>
      </c>
      <c r="F30" s="55" t="str">
        <f t="shared" si="6"/>
        <v/>
      </c>
      <c r="G30" s="55" t="str">
        <f t="shared" si="6"/>
        <v/>
      </c>
      <c r="H30" s="49" t="s">
        <v>54</v>
      </c>
      <c r="I30" s="58" t="s">
        <v>11</v>
      </c>
      <c r="K30" s="92" t="b">
        <v>0</v>
      </c>
      <c r="M30" s="96" t="str">
        <f t="shared" si="5"/>
        <v/>
      </c>
      <c r="N30" s="95" t="str">
        <f>IF(K30,3,"")</f>
        <v/>
      </c>
      <c r="O30" s="94" t="str">
        <f>IF(K30,3,"")</f>
        <v/>
      </c>
    </row>
    <row r="31" spans="1:15" ht="18" customHeight="1">
      <c r="A31" s="111"/>
      <c r="B31" s="112"/>
      <c r="C31" s="88"/>
      <c r="D31" s="88"/>
      <c r="E31" s="113"/>
      <c r="F31" s="113"/>
      <c r="G31" s="113"/>
      <c r="H31" s="114"/>
      <c r="I31" s="89"/>
      <c r="M31" s="96"/>
      <c r="N31" s="95"/>
      <c r="O31" s="94"/>
    </row>
    <row r="32" spans="1:15" ht="18" customHeight="1">
      <c r="A32" s="111"/>
      <c r="B32" s="112"/>
      <c r="C32" s="88"/>
      <c r="D32" s="88"/>
      <c r="E32" s="113"/>
      <c r="F32" s="113"/>
      <c r="G32" s="113"/>
      <c r="H32" s="114"/>
      <c r="I32" s="89"/>
      <c r="M32" s="96"/>
      <c r="N32" s="95"/>
      <c r="O32" s="94"/>
    </row>
    <row r="33" spans="1:15">
      <c r="A33" s="16"/>
      <c r="B33" s="18"/>
      <c r="C33" s="19"/>
      <c r="D33" s="19"/>
      <c r="E33" s="18"/>
      <c r="F33" s="18"/>
      <c r="G33" s="18"/>
      <c r="H33" s="20"/>
      <c r="I33" s="17"/>
      <c r="M33" s="123"/>
      <c r="N33" s="94"/>
      <c r="O33" s="94"/>
    </row>
    <row r="34" spans="1:15" ht="18" customHeight="1">
      <c r="A34" s="161" t="s">
        <v>25</v>
      </c>
      <c r="B34" s="161"/>
      <c r="C34" s="161"/>
      <c r="D34" s="161"/>
      <c r="E34" s="161"/>
      <c r="F34" s="161"/>
      <c r="G34" s="161"/>
      <c r="H34" s="161"/>
      <c r="I34" s="161"/>
      <c r="J34" s="97"/>
      <c r="K34" s="98"/>
      <c r="M34" s="123"/>
      <c r="N34" s="94"/>
      <c r="O34" s="94"/>
    </row>
    <row r="35" spans="1:15" ht="18" customHeight="1">
      <c r="A35" s="1"/>
      <c r="B35" s="156" t="s">
        <v>26</v>
      </c>
      <c r="C35" s="164" t="s">
        <v>15</v>
      </c>
      <c r="D35" s="164"/>
      <c r="E35" s="75"/>
      <c r="F35" s="69" t="str">
        <f t="shared" ref="F35:G38" si="7">N35</f>
        <v/>
      </c>
      <c r="G35" s="69" t="str">
        <f t="shared" si="7"/>
        <v/>
      </c>
      <c r="H35" s="150" t="s">
        <v>54</v>
      </c>
      <c r="I35" s="151"/>
      <c r="K35" s="92" t="b">
        <v>0</v>
      </c>
      <c r="M35" s="123" t="str">
        <f>IF(K35,"U","")</f>
        <v/>
      </c>
      <c r="N35" s="94" t="str">
        <f>IF(K35,3,"")</f>
        <v/>
      </c>
      <c r="O35" s="94" t="str">
        <f>IF(K35,3,"")</f>
        <v/>
      </c>
    </row>
    <row r="36" spans="1:15" ht="18" customHeight="1">
      <c r="A36" s="1"/>
      <c r="B36" s="156"/>
      <c r="C36" s="143" t="s">
        <v>27</v>
      </c>
      <c r="D36" s="143"/>
      <c r="E36" s="76"/>
      <c r="F36" s="50" t="str">
        <f t="shared" si="7"/>
        <v/>
      </c>
      <c r="G36" s="50" t="str">
        <f t="shared" si="7"/>
        <v/>
      </c>
      <c r="H36" s="152" t="s">
        <v>54</v>
      </c>
      <c r="I36" s="153"/>
      <c r="K36" s="92" t="b">
        <v>0</v>
      </c>
      <c r="M36" s="123" t="str">
        <f>IF(K36,"U","")</f>
        <v/>
      </c>
      <c r="N36" s="94" t="str">
        <f>IF(K36,3,"")</f>
        <v/>
      </c>
      <c r="O36" s="94" t="str">
        <f>IF(K36,3,"")</f>
        <v/>
      </c>
    </row>
    <row r="37" spans="1:15" ht="18" customHeight="1">
      <c r="A37" s="1"/>
      <c r="B37" s="156"/>
      <c r="C37" s="162" t="s">
        <v>14</v>
      </c>
      <c r="D37" s="163"/>
      <c r="E37" s="77"/>
      <c r="F37" s="70" t="str">
        <f t="shared" si="7"/>
        <v/>
      </c>
      <c r="G37" s="70" t="str">
        <f t="shared" si="7"/>
        <v/>
      </c>
      <c r="H37" s="154" t="s">
        <v>54</v>
      </c>
      <c r="I37" s="155"/>
      <c r="K37" s="92" t="b">
        <v>0</v>
      </c>
      <c r="M37" s="123" t="str">
        <f>IF(K37,"U","")</f>
        <v/>
      </c>
      <c r="N37" s="94" t="str">
        <f>IF(K37,3,"")</f>
        <v/>
      </c>
      <c r="O37" s="94" t="str">
        <f>IF(K37,3,"")</f>
        <v/>
      </c>
    </row>
    <row r="38" spans="1:15" ht="18" customHeight="1">
      <c r="A38" s="1"/>
      <c r="B38" s="104" t="s">
        <v>65</v>
      </c>
      <c r="C38" s="165" t="s">
        <v>80</v>
      </c>
      <c r="D38" s="166"/>
      <c r="E38" s="75"/>
      <c r="F38" s="10" t="str">
        <f t="shared" si="7"/>
        <v/>
      </c>
      <c r="G38" s="10" t="str">
        <f t="shared" si="7"/>
        <v/>
      </c>
      <c r="H38" s="150" t="s">
        <v>53</v>
      </c>
      <c r="I38" s="151"/>
      <c r="K38" s="92" t="b">
        <v>0</v>
      </c>
      <c r="M38" s="123" t="str">
        <f>IF(K38,"U","")</f>
        <v/>
      </c>
      <c r="N38" s="94" t="str">
        <f>IF(K38,2,"")</f>
        <v/>
      </c>
      <c r="O38" s="94" t="str">
        <f>IF(K38,2,"")</f>
        <v/>
      </c>
    </row>
    <row r="39" spans="1:15" ht="18" customHeight="1">
      <c r="A39" s="1"/>
      <c r="B39" s="148" t="s">
        <v>66</v>
      </c>
      <c r="C39" s="157" t="s">
        <v>36</v>
      </c>
      <c r="D39" s="158"/>
      <c r="E39" s="24" t="str">
        <f t="shared" ref="E39:G40" si="8">M39</f>
        <v/>
      </c>
      <c r="F39" s="10" t="str">
        <f t="shared" si="8"/>
        <v/>
      </c>
      <c r="G39" s="10" t="str">
        <f t="shared" si="8"/>
        <v/>
      </c>
      <c r="H39" s="64" t="s">
        <v>52</v>
      </c>
      <c r="I39" s="11" t="s">
        <v>11</v>
      </c>
      <c r="K39" s="92" t="b">
        <v>0</v>
      </c>
      <c r="M39" s="123" t="str">
        <f>IF(K39,"B","")</f>
        <v/>
      </c>
      <c r="N39" s="94" t="str">
        <f>IF(K39,1,"")</f>
        <v/>
      </c>
      <c r="O39" s="94" t="str">
        <f>IF(K39,1,"")</f>
        <v/>
      </c>
    </row>
    <row r="40" spans="1:15" ht="18" customHeight="1">
      <c r="A40" s="1"/>
      <c r="B40" s="149"/>
      <c r="C40" s="159" t="s">
        <v>37</v>
      </c>
      <c r="D40" s="160"/>
      <c r="E40" s="25" t="str">
        <f t="shared" si="8"/>
        <v/>
      </c>
      <c r="F40" s="12" t="str">
        <f t="shared" si="8"/>
        <v/>
      </c>
      <c r="G40" s="12" t="str">
        <f t="shared" si="8"/>
        <v/>
      </c>
      <c r="H40" s="13" t="s">
        <v>11</v>
      </c>
      <c r="I40" s="49" t="s">
        <v>53</v>
      </c>
      <c r="L40" s="92" t="b">
        <v>0</v>
      </c>
      <c r="M40" s="123" t="str">
        <f>IF(L40,"A","")</f>
        <v/>
      </c>
      <c r="N40" s="94" t="str">
        <f>IF(L40,2,"")</f>
        <v/>
      </c>
      <c r="O40" s="94" t="str">
        <f>IF(L40,2,"")</f>
        <v/>
      </c>
    </row>
    <row r="41" spans="1:15" ht="18" customHeight="1">
      <c r="A41" s="1"/>
      <c r="B41" s="138" t="s">
        <v>28</v>
      </c>
      <c r="C41" s="138"/>
      <c r="D41" s="138"/>
      <c r="E41" s="61" t="s">
        <v>11</v>
      </c>
      <c r="F41" s="21" t="str">
        <f t="shared" ref="F41:G43" si="9">N41</f>
        <v/>
      </c>
      <c r="G41" s="63" t="str">
        <f t="shared" si="9"/>
        <v/>
      </c>
      <c r="H41" s="71" t="s">
        <v>52</v>
      </c>
      <c r="I41" s="62"/>
      <c r="K41" s="92" t="b">
        <v>0</v>
      </c>
      <c r="M41" s="123" t="str">
        <f>IF(K41,"P","")</f>
        <v/>
      </c>
      <c r="N41" s="94" t="str">
        <f>IF(K41,1,"")</f>
        <v/>
      </c>
      <c r="O41" s="94" t="str">
        <f>IF(K41,1,"")</f>
        <v/>
      </c>
    </row>
    <row r="42" spans="1:15" ht="18" customHeight="1">
      <c r="A42" s="1"/>
      <c r="B42" s="138" t="s">
        <v>38</v>
      </c>
      <c r="C42" s="138"/>
      <c r="D42" s="138"/>
      <c r="E42" s="61" t="s">
        <v>11</v>
      </c>
      <c r="F42" s="21" t="str">
        <f t="shared" si="9"/>
        <v/>
      </c>
      <c r="G42" s="63" t="str">
        <f t="shared" si="9"/>
        <v/>
      </c>
      <c r="H42" s="71" t="s">
        <v>52</v>
      </c>
      <c r="I42" s="40"/>
      <c r="K42" s="92" t="b">
        <v>0</v>
      </c>
      <c r="M42" s="123" t="str">
        <f>IF(K42,"P","")</f>
        <v/>
      </c>
      <c r="N42" s="94" t="str">
        <f>IF(K42,1,"")</f>
        <v/>
      </c>
      <c r="O42" s="94" t="str">
        <f>IF(K42,1,"")</f>
        <v/>
      </c>
    </row>
    <row r="43" spans="1:15" ht="18" customHeight="1">
      <c r="A43" s="1"/>
      <c r="B43" s="138" t="s">
        <v>72</v>
      </c>
      <c r="C43" s="138"/>
      <c r="D43" s="138"/>
      <c r="E43" s="61" t="s">
        <v>11</v>
      </c>
      <c r="F43" s="21" t="str">
        <f t="shared" si="9"/>
        <v/>
      </c>
      <c r="G43" s="63" t="str">
        <f t="shared" si="9"/>
        <v/>
      </c>
      <c r="H43" s="71" t="s">
        <v>52</v>
      </c>
      <c r="I43" s="40"/>
      <c r="K43" s="92" t="b">
        <v>0</v>
      </c>
      <c r="M43" s="123" t="str">
        <f>IF(K43,"P","")</f>
        <v/>
      </c>
      <c r="N43" s="94" t="str">
        <f>IF(K43,1,"")</f>
        <v/>
      </c>
      <c r="O43" s="94" t="str">
        <f>IF(K43,1,"")</f>
        <v/>
      </c>
    </row>
    <row r="44" spans="1:15" ht="12.75" customHeight="1">
      <c r="A44" s="1"/>
      <c r="B44" s="88"/>
      <c r="C44" s="88"/>
      <c r="D44" s="88"/>
      <c r="E44" s="89"/>
      <c r="F44" s="30"/>
      <c r="G44" s="30"/>
      <c r="H44" s="90"/>
      <c r="I44" s="40"/>
      <c r="M44" s="123"/>
      <c r="N44" s="94"/>
      <c r="O44" s="94"/>
    </row>
    <row r="45" spans="1:15" ht="12.75" customHeight="1">
      <c r="A45" s="1"/>
      <c r="B45" s="88"/>
      <c r="C45" s="88"/>
      <c r="D45" s="88"/>
      <c r="E45" s="89"/>
      <c r="F45" s="30"/>
      <c r="G45" s="30"/>
      <c r="H45" s="90"/>
      <c r="I45" s="40"/>
      <c r="M45" s="123"/>
      <c r="N45" s="94"/>
      <c r="O45" s="94"/>
    </row>
    <row r="46" spans="1:15">
      <c r="A46" s="1"/>
      <c r="B46" s="26"/>
      <c r="C46" s="26"/>
      <c r="D46" s="26"/>
      <c r="E46" s="26"/>
      <c r="F46" s="26"/>
      <c r="G46" s="26"/>
      <c r="H46" s="26"/>
      <c r="I46" s="27"/>
      <c r="M46" s="123"/>
      <c r="N46" s="94"/>
      <c r="O46" s="94"/>
    </row>
    <row r="47" spans="1:15" ht="18" customHeight="1">
      <c r="A47" s="144" t="s">
        <v>29</v>
      </c>
      <c r="B47" s="145"/>
      <c r="C47" s="145"/>
      <c r="D47" s="145"/>
      <c r="E47" s="145"/>
      <c r="F47" s="145"/>
      <c r="G47" s="145"/>
      <c r="H47" s="146"/>
      <c r="I47" s="45"/>
      <c r="M47" s="123" t="s">
        <v>39</v>
      </c>
      <c r="N47" s="94" t="s">
        <v>7</v>
      </c>
      <c r="O47" s="94" t="s">
        <v>8</v>
      </c>
    </row>
    <row r="48" spans="1:15" ht="18" customHeight="1">
      <c r="A48" s="1"/>
      <c r="B48" s="83" t="s">
        <v>13</v>
      </c>
      <c r="C48" s="130" t="s">
        <v>74</v>
      </c>
      <c r="D48" s="130"/>
      <c r="E48" s="59" t="str">
        <f>M48</f>
        <v/>
      </c>
      <c r="F48" s="14" t="str">
        <f>N48</f>
        <v/>
      </c>
      <c r="G48" s="14" t="str">
        <f>O48</f>
        <v/>
      </c>
      <c r="H48" s="15"/>
      <c r="I48" s="42" t="str">
        <f>IF(AND((AND(NOT(K14),K48)),(AND(NOT($L$14),K48))),"Klaida","")</f>
        <v/>
      </c>
      <c r="K48" s="125" t="b">
        <v>0</v>
      </c>
      <c r="L48" s="99">
        <f>IF(K48,1,0)</f>
        <v>0</v>
      </c>
      <c r="M48" s="100" t="str">
        <f>IF(K48,"M","")</f>
        <v/>
      </c>
      <c r="N48" s="101" t="str">
        <f>IF(K48,1,"")</f>
        <v/>
      </c>
      <c r="O48" s="101" t="str">
        <f>IF(K48,1,"")</f>
        <v/>
      </c>
    </row>
    <row r="49" spans="1:15" ht="24.75" customHeight="1">
      <c r="A49" s="1"/>
      <c r="B49" s="104" t="s">
        <v>82</v>
      </c>
      <c r="C49" s="131" t="s">
        <v>75</v>
      </c>
      <c r="D49" s="131"/>
      <c r="E49" s="109" t="str">
        <f t="shared" ref="E49:E54" si="10">M49</f>
        <v/>
      </c>
      <c r="F49" s="69" t="str">
        <f t="shared" ref="F49:F54" si="11">N49</f>
        <v/>
      </c>
      <c r="G49" s="69" t="str">
        <f t="shared" ref="G49:G54" si="12">O49</f>
        <v/>
      </c>
      <c r="H49" s="110"/>
      <c r="I49" s="42"/>
      <c r="K49" s="126" t="b">
        <v>0</v>
      </c>
      <c r="L49" s="99">
        <f t="shared" ref="L49:L54" si="13">IF(K49,1,0)</f>
        <v>0</v>
      </c>
      <c r="M49" s="100" t="str">
        <f t="shared" ref="M49:M54" si="14">IF(K49,"M","")</f>
        <v/>
      </c>
      <c r="N49" s="101" t="str">
        <f t="shared" ref="N49:N54" si="15">IF(K49,1,"")</f>
        <v/>
      </c>
      <c r="O49" s="101" t="str">
        <f t="shared" ref="O49:O54" si="16">IF(K49,1,"")</f>
        <v/>
      </c>
    </row>
    <row r="50" spans="1:15" ht="24" customHeight="1">
      <c r="A50" s="1"/>
      <c r="B50" s="23" t="s">
        <v>15</v>
      </c>
      <c r="C50" s="147" t="s">
        <v>62</v>
      </c>
      <c r="D50" s="147"/>
      <c r="E50" s="86" t="str">
        <f t="shared" si="10"/>
        <v/>
      </c>
      <c r="F50" s="21" t="str">
        <f t="shared" si="11"/>
        <v/>
      </c>
      <c r="G50" s="21" t="str">
        <f t="shared" si="12"/>
        <v/>
      </c>
      <c r="H50" s="87"/>
      <c r="I50" s="42"/>
      <c r="K50" s="126" t="b">
        <v>0</v>
      </c>
      <c r="L50" s="99">
        <f t="shared" si="13"/>
        <v>0</v>
      </c>
      <c r="M50" s="100" t="str">
        <f t="shared" si="14"/>
        <v/>
      </c>
      <c r="N50" s="101" t="str">
        <f t="shared" si="15"/>
        <v/>
      </c>
      <c r="O50" s="101" t="str">
        <f t="shared" si="16"/>
        <v/>
      </c>
    </row>
    <row r="51" spans="1:15" ht="18" customHeight="1">
      <c r="A51" s="1"/>
      <c r="B51" s="23" t="s">
        <v>16</v>
      </c>
      <c r="C51" s="147" t="s">
        <v>77</v>
      </c>
      <c r="D51" s="147"/>
      <c r="E51" s="86" t="str">
        <f t="shared" si="10"/>
        <v/>
      </c>
      <c r="F51" s="21" t="str">
        <f t="shared" si="11"/>
        <v/>
      </c>
      <c r="G51" s="21" t="str">
        <f t="shared" si="12"/>
        <v/>
      </c>
      <c r="H51" s="87"/>
      <c r="I51" s="42" t="str">
        <f>IF(AND(K51,NOT(L17)),"Klaida","")</f>
        <v/>
      </c>
      <c r="K51" s="126" t="b">
        <v>0</v>
      </c>
      <c r="L51" s="99">
        <f t="shared" si="13"/>
        <v>0</v>
      </c>
      <c r="M51" s="100" t="str">
        <f t="shared" si="14"/>
        <v/>
      </c>
      <c r="N51" s="101" t="str">
        <f t="shared" si="15"/>
        <v/>
      </c>
      <c r="O51" s="101" t="str">
        <f t="shared" si="16"/>
        <v/>
      </c>
    </row>
    <row r="52" spans="1:15" ht="18" customHeight="1">
      <c r="A52" s="1"/>
      <c r="B52" s="83" t="s">
        <v>20</v>
      </c>
      <c r="C52" s="132" t="s">
        <v>76</v>
      </c>
      <c r="D52" s="133"/>
      <c r="E52" s="60" t="str">
        <f t="shared" si="10"/>
        <v/>
      </c>
      <c r="F52" s="12" t="str">
        <f t="shared" si="11"/>
        <v/>
      </c>
      <c r="G52" s="12" t="str">
        <f t="shared" si="12"/>
        <v/>
      </c>
      <c r="H52" s="46"/>
      <c r="I52" s="122" t="str">
        <f>IF(AND(NOT(L18),K52),"Klaida","")</f>
        <v/>
      </c>
      <c r="K52" s="126" t="b">
        <v>0</v>
      </c>
      <c r="L52" s="99">
        <f t="shared" si="13"/>
        <v>0</v>
      </c>
      <c r="M52" s="100" t="str">
        <f t="shared" si="14"/>
        <v/>
      </c>
      <c r="N52" s="101" t="str">
        <f t="shared" si="15"/>
        <v/>
      </c>
      <c r="O52" s="101" t="str">
        <f t="shared" si="16"/>
        <v/>
      </c>
    </row>
    <row r="53" spans="1:15" ht="18" customHeight="1">
      <c r="A53" s="1"/>
      <c r="B53" s="117" t="s">
        <v>18</v>
      </c>
      <c r="C53" s="127" t="s">
        <v>73</v>
      </c>
      <c r="D53" s="127"/>
      <c r="E53" s="86" t="str">
        <f t="shared" si="10"/>
        <v/>
      </c>
      <c r="F53" s="21" t="str">
        <f t="shared" si="11"/>
        <v/>
      </c>
      <c r="G53" s="21" t="str">
        <f t="shared" si="12"/>
        <v/>
      </c>
      <c r="H53" s="121"/>
      <c r="I53" s="107" t="str">
        <f>IF(OR(AND(K53,NOT($K$19)),(AND($L$19,K53))),"","")</f>
        <v/>
      </c>
      <c r="K53" s="126" t="b">
        <v>0</v>
      </c>
      <c r="L53" s="99">
        <f t="shared" si="13"/>
        <v>0</v>
      </c>
      <c r="M53" s="100" t="str">
        <f t="shared" si="14"/>
        <v/>
      </c>
      <c r="N53" s="101" t="str">
        <f t="shared" si="15"/>
        <v/>
      </c>
      <c r="O53" s="101" t="str">
        <f t="shared" si="16"/>
        <v/>
      </c>
    </row>
    <row r="54" spans="1:15" ht="24" customHeight="1">
      <c r="A54" s="1"/>
      <c r="B54" s="116" t="s">
        <v>78</v>
      </c>
      <c r="C54" s="134" t="s">
        <v>79</v>
      </c>
      <c r="D54" s="135"/>
      <c r="E54" s="118" t="str">
        <f t="shared" si="10"/>
        <v/>
      </c>
      <c r="F54" s="119" t="str">
        <f t="shared" si="11"/>
        <v/>
      </c>
      <c r="G54" s="119" t="str">
        <f t="shared" si="12"/>
        <v/>
      </c>
      <c r="H54" s="120"/>
      <c r="I54" s="42" t="str">
        <f>IF(AND(NOT($L$19),K54),"","")</f>
        <v/>
      </c>
      <c r="K54" s="126" t="b">
        <v>0</v>
      </c>
      <c r="L54" s="99">
        <f t="shared" si="13"/>
        <v>0</v>
      </c>
      <c r="M54" s="100" t="str">
        <f t="shared" si="14"/>
        <v/>
      </c>
      <c r="N54" s="101" t="str">
        <f t="shared" si="15"/>
        <v/>
      </c>
      <c r="O54" s="101" t="str">
        <f t="shared" si="16"/>
        <v/>
      </c>
    </row>
    <row r="55" spans="1:15">
      <c r="A55" s="1"/>
      <c r="B55" s="22"/>
      <c r="C55" s="28"/>
      <c r="D55" s="28"/>
      <c r="E55" s="29"/>
      <c r="F55" s="30"/>
      <c r="G55" s="30"/>
      <c r="H55" s="31"/>
      <c r="I55" s="42"/>
    </row>
    <row r="56" spans="1:15">
      <c r="A56" s="1"/>
      <c r="B56" s="1"/>
      <c r="C56" s="1"/>
      <c r="D56" s="1"/>
      <c r="E56" s="1"/>
      <c r="F56" s="1"/>
      <c r="G56" s="1"/>
      <c r="H56" s="1"/>
      <c r="I56" s="1"/>
    </row>
    <row r="57" spans="1:15">
      <c r="A57" s="1"/>
      <c r="B57" s="32" t="s">
        <v>30</v>
      </c>
      <c r="C57" s="33">
        <f>L57</f>
        <v>0</v>
      </c>
      <c r="D57" s="34" t="str">
        <f>IF((C57&lt;14)*(C57&gt;7),"","Dalykų turi būti ne mažiau kaip 8 ir ne daugiau kaip 13")</f>
        <v>Dalykų turi būti ne mažiau kaip 8 ir ne daugiau kaip 13</v>
      </c>
      <c r="F57" s="35"/>
      <c r="G57" s="35"/>
      <c r="H57" s="35"/>
      <c r="I57" s="108"/>
      <c r="K57" s="92" t="s">
        <v>48</v>
      </c>
      <c r="L57" s="92">
        <f>COUNTIF(M12:M54,"A")+COUNTIF(M12:M54,"B")+COUNTIF(M12:M54,"P")+COUNTIF(M12:M54,"U")</f>
        <v>0</v>
      </c>
    </row>
    <row r="58" spans="1:15">
      <c r="A58" s="1"/>
      <c r="B58" s="36"/>
      <c r="C58" s="37"/>
      <c r="D58" s="38"/>
      <c r="E58" s="1"/>
      <c r="F58" s="39"/>
      <c r="G58" s="39"/>
      <c r="H58" s="39"/>
      <c r="I58" s="40"/>
    </row>
    <row r="59" spans="1:15">
      <c r="A59" s="42" t="s">
        <v>56</v>
      </c>
      <c r="C59" s="33">
        <f>L59</f>
        <v>0</v>
      </c>
      <c r="D59" s="35" t="str">
        <f>IF((C59&lt;=32)*(C59&gt;=28),"","Pamokų turi būti ne mažiau kaip 28 ir ne daugiau kaip 32")</f>
        <v>Pamokų turi būti ne mažiau kaip 28 ir ne daugiau kaip 32</v>
      </c>
      <c r="E59" s="1"/>
      <c r="F59" s="41"/>
      <c r="G59" s="41"/>
      <c r="H59" s="41"/>
      <c r="I59" s="40"/>
      <c r="K59" s="92" t="s">
        <v>7</v>
      </c>
      <c r="L59" s="92">
        <f>SUM(N12:N54)</f>
        <v>0</v>
      </c>
    </row>
    <row r="60" spans="1:15">
      <c r="A60" s="1"/>
      <c r="B60" s="36"/>
      <c r="C60" s="37"/>
      <c r="D60" s="38"/>
      <c r="E60" s="1"/>
      <c r="F60" s="39"/>
      <c r="G60" s="39"/>
      <c r="H60" s="39"/>
      <c r="I60" s="40"/>
    </row>
    <row r="61" spans="1:15">
      <c r="A61" s="42" t="s">
        <v>57</v>
      </c>
      <c r="C61" s="33">
        <f>L61</f>
        <v>0</v>
      </c>
      <c r="D61" s="35" t="str">
        <f>IF((C61&lt;=32)*(C61&gt;=28),"","Pamokų turi būti ne mažiau kaip 28 ir ne daugiau kaip 32")</f>
        <v>Pamokų turi būti ne mažiau kaip 28 ir ne daugiau kaip 32</v>
      </c>
      <c r="E61" s="1"/>
      <c r="F61" s="41"/>
      <c r="G61" s="41"/>
      <c r="H61" s="41"/>
      <c r="I61" s="40"/>
      <c r="K61" s="92" t="s">
        <v>8</v>
      </c>
      <c r="L61" s="92">
        <f>SUM(O12:O54)</f>
        <v>0</v>
      </c>
    </row>
    <row r="62" spans="1:15">
      <c r="A62" s="1"/>
      <c r="B62" s="36"/>
      <c r="C62" s="37"/>
      <c r="D62" s="39"/>
      <c r="E62" s="1"/>
      <c r="F62" s="39"/>
      <c r="G62" s="39"/>
      <c r="H62" s="39"/>
      <c r="I62" s="40"/>
    </row>
    <row r="63" spans="1:15">
      <c r="A63" s="1"/>
      <c r="B63" s="32"/>
      <c r="C63" s="72"/>
      <c r="D63" s="39"/>
      <c r="E63" s="1"/>
      <c r="F63" s="39"/>
      <c r="G63" s="42"/>
      <c r="H63" s="39"/>
      <c r="I63" s="41"/>
    </row>
    <row r="64" spans="1:15">
      <c r="A64" s="1"/>
      <c r="C64" s="72"/>
      <c r="D64" s="39"/>
      <c r="E64" s="1"/>
      <c r="F64" s="39"/>
      <c r="G64" s="42"/>
      <c r="H64" s="39"/>
      <c r="I64" s="41"/>
    </row>
    <row r="65" spans="1:9">
      <c r="A65" s="1"/>
      <c r="C65" s="37"/>
      <c r="D65" s="39"/>
      <c r="E65" s="1"/>
      <c r="F65" s="39"/>
      <c r="G65" s="39"/>
      <c r="H65" s="39"/>
      <c r="I65" s="40"/>
    </row>
    <row r="66" spans="1:9">
      <c r="A66" s="1"/>
      <c r="B66" s="32" t="s">
        <v>63</v>
      </c>
      <c r="C66" s="72"/>
      <c r="D66" s="79"/>
      <c r="E66" s="1"/>
      <c r="F66" s="39"/>
      <c r="G66" s="42"/>
      <c r="H66" s="39"/>
      <c r="I66" s="41"/>
    </row>
    <row r="67" spans="1:9">
      <c r="A67" s="1"/>
      <c r="B67" s="1"/>
      <c r="C67" s="1"/>
      <c r="D67" s="1"/>
      <c r="E67" s="1"/>
      <c r="F67" s="1"/>
      <c r="G67" s="128"/>
      <c r="H67" s="128"/>
      <c r="I67" s="1"/>
    </row>
    <row r="68" spans="1:9">
      <c r="A68" s="1"/>
      <c r="B68" s="102" t="s">
        <v>67</v>
      </c>
      <c r="C68" s="1"/>
      <c r="D68" s="43"/>
      <c r="E68" s="40"/>
      <c r="F68" s="40"/>
      <c r="G68" s="129" t="s">
        <v>31</v>
      </c>
      <c r="H68" s="129"/>
      <c r="I68" s="1"/>
    </row>
    <row r="69" spans="1:9">
      <c r="A69" s="1"/>
      <c r="C69" s="1"/>
      <c r="D69" s="1"/>
      <c r="E69" s="40"/>
      <c r="F69" s="40"/>
      <c r="G69" s="40"/>
      <c r="H69" s="40"/>
      <c r="I69" s="1"/>
    </row>
    <row r="70" spans="1:9">
      <c r="A70" s="1"/>
      <c r="B70" s="103"/>
      <c r="C70" s="1"/>
      <c r="D70" s="1"/>
      <c r="E70" s="44"/>
      <c r="F70" s="44"/>
      <c r="G70" s="44"/>
      <c r="H70" s="44"/>
      <c r="I70" s="1"/>
    </row>
    <row r="71" spans="1:9">
      <c r="B71" s="44"/>
    </row>
  </sheetData>
  <protectedRanges>
    <protectedRange sqref="E48:G55 E12:G32 E35:G40 F41:G45" name="Diapazonas3"/>
    <protectedRange sqref="C6:D6 F6:I6 F8:G8" name="Diapazonas1"/>
    <protectedRange sqref="K48:O48 M23:M28 L49:O54 M30:M32" name="Diapazonas4"/>
  </protectedRanges>
  <mergeCells count="66">
    <mergeCell ref="B20:B22"/>
    <mergeCell ref="B12:B13"/>
    <mergeCell ref="C29:D29"/>
    <mergeCell ref="C28:D28"/>
    <mergeCell ref="B29:B30"/>
    <mergeCell ref="C27:D27"/>
    <mergeCell ref="C25:D25"/>
    <mergeCell ref="C30:D30"/>
    <mergeCell ref="C20:D20"/>
    <mergeCell ref="C21:D21"/>
    <mergeCell ref="C22:D22"/>
    <mergeCell ref="C19:D19"/>
    <mergeCell ref="B15:B16"/>
    <mergeCell ref="C17:D17"/>
    <mergeCell ref="C18:D18"/>
    <mergeCell ref="C15:D15"/>
    <mergeCell ref="B17:B18"/>
    <mergeCell ref="B10:B11"/>
    <mergeCell ref="C10:D11"/>
    <mergeCell ref="A2:I2"/>
    <mergeCell ref="A3:I4"/>
    <mergeCell ref="C6:D6"/>
    <mergeCell ref="F6:I6"/>
    <mergeCell ref="I10:I11"/>
    <mergeCell ref="F8:G8"/>
    <mergeCell ref="C8:D8"/>
    <mergeCell ref="F10:G10"/>
    <mergeCell ref="H10:H11"/>
    <mergeCell ref="E10:E11"/>
    <mergeCell ref="H35:I35"/>
    <mergeCell ref="H36:I36"/>
    <mergeCell ref="H37:I37"/>
    <mergeCell ref="H38:I38"/>
    <mergeCell ref="B35:B37"/>
    <mergeCell ref="C37:D37"/>
    <mergeCell ref="C36:D36"/>
    <mergeCell ref="C35:D35"/>
    <mergeCell ref="C38:D38"/>
    <mergeCell ref="A47:H47"/>
    <mergeCell ref="C50:D50"/>
    <mergeCell ref="C51:D51"/>
    <mergeCell ref="B42:D42"/>
    <mergeCell ref="B43:D43"/>
    <mergeCell ref="A12:A30"/>
    <mergeCell ref="B41:D41"/>
    <mergeCell ref="B23:B28"/>
    <mergeCell ref="C23:D23"/>
    <mergeCell ref="C26:D26"/>
    <mergeCell ref="C24:D24"/>
    <mergeCell ref="B39:B40"/>
    <mergeCell ref="C39:D39"/>
    <mergeCell ref="C40:D40"/>
    <mergeCell ref="A34:I34"/>
    <mergeCell ref="E12:E13"/>
    <mergeCell ref="C13:D13"/>
    <mergeCell ref="C14:D14"/>
    <mergeCell ref="C16:D16"/>
    <mergeCell ref="H15:I15"/>
    <mergeCell ref="C12:D12"/>
    <mergeCell ref="C53:D53"/>
    <mergeCell ref="G67:H67"/>
    <mergeCell ref="G68:H68"/>
    <mergeCell ref="C48:D48"/>
    <mergeCell ref="C49:D49"/>
    <mergeCell ref="C52:D52"/>
    <mergeCell ref="C54:D54"/>
  </mergeCells>
  <phoneticPr fontId="31" type="noConversion"/>
  <conditionalFormatting sqref="D61 D57 D59">
    <cfRule type="expression" dxfId="64" priority="92" stopIfTrue="1">
      <formula>Lapas1!#REF!=0</formula>
    </cfRule>
    <cfRule type="expression" dxfId="63" priority="93" stopIfTrue="1">
      <formula>Lapas1!#REF!=1</formula>
    </cfRule>
  </conditionalFormatting>
  <conditionalFormatting sqref="C57">
    <cfRule type="cellIs" dxfId="62" priority="94" stopIfTrue="1" operator="notBetween">
      <formula>9</formula>
      <formula>13</formula>
    </cfRule>
  </conditionalFormatting>
  <conditionalFormatting sqref="C59 C61">
    <cfRule type="cellIs" dxfId="61" priority="95" stopIfTrue="1" operator="notBetween">
      <formula>28</formula>
      <formula>32</formula>
    </cfRule>
  </conditionalFormatting>
  <conditionalFormatting sqref="F48:G55 F41:G45 E35:G40 C17:C22 F16 E23:E28 F17:G32 C12:C13 F15:G15">
    <cfRule type="expression" dxfId="60" priority="116" stopIfTrue="1">
      <formula>Lapas1!#REF!=1</formula>
    </cfRule>
  </conditionalFormatting>
  <conditionalFormatting sqref="C53:D53 C52 C48:D51 C54 C55:D55">
    <cfRule type="expression" dxfId="59" priority="135" stopIfTrue="1">
      <formula>Lapas1!#REF!=2</formula>
    </cfRule>
  </conditionalFormatting>
  <conditionalFormatting sqref="C48:D48">
    <cfRule type="expression" dxfId="58" priority="31">
      <formula>$K$48</formula>
    </cfRule>
  </conditionalFormatting>
  <conditionalFormatting sqref="C49:D49">
    <cfRule type="expression" dxfId="57" priority="27">
      <formula>$K$49</formula>
    </cfRule>
  </conditionalFormatting>
  <conditionalFormatting sqref="C50:D50">
    <cfRule type="expression" dxfId="56" priority="26">
      <formula>$K$50</formula>
    </cfRule>
  </conditionalFormatting>
  <conditionalFormatting sqref="C51:D51">
    <cfRule type="expression" dxfId="55" priority="19">
      <formula>$K$51</formula>
    </cfRule>
  </conditionalFormatting>
  <conditionalFormatting sqref="C52:D52">
    <cfRule type="expression" dxfId="54" priority="16">
      <formula>$K$52</formula>
    </cfRule>
  </conditionalFormatting>
  <conditionalFormatting sqref="C53:D53">
    <cfRule type="expression" dxfId="53" priority="14">
      <formula>$K$53</formula>
    </cfRule>
  </conditionalFormatting>
  <conditionalFormatting sqref="C54:D54">
    <cfRule type="expression" dxfId="52" priority="12">
      <formula>$K$54</formula>
    </cfRule>
  </conditionalFormatting>
  <conditionalFormatting sqref="C39:D39">
    <cfRule type="expression" dxfId="51" priority="40">
      <formula>$K$39</formula>
    </cfRule>
  </conditionalFormatting>
  <conditionalFormatting sqref="C40:D40">
    <cfRule type="expression" dxfId="50" priority="39">
      <formula>$L$40</formula>
    </cfRule>
  </conditionalFormatting>
  <conditionalFormatting sqref="B41:D41">
    <cfRule type="expression" dxfId="49" priority="36">
      <formula>$K$41</formula>
    </cfRule>
  </conditionalFormatting>
  <conditionalFormatting sqref="B42:D42">
    <cfRule type="expression" dxfId="48" priority="35">
      <formula>$K$42</formula>
    </cfRule>
  </conditionalFormatting>
  <conditionalFormatting sqref="B43:D43">
    <cfRule type="expression" dxfId="47" priority="34">
      <formula>$K$43</formula>
    </cfRule>
  </conditionalFormatting>
  <conditionalFormatting sqref="B44:D45">
    <cfRule type="expression" dxfId="46" priority="32">
      <formula>#REF!</formula>
    </cfRule>
  </conditionalFormatting>
  <conditionalFormatting sqref="C33:D33">
    <cfRule type="expression" dxfId="45" priority="98" stopIfTrue="1">
      <formula>Lapas1!#REF!*Lapas1!#REF!=1</formula>
    </cfRule>
  </conditionalFormatting>
  <conditionalFormatting sqref="C35:D36">
    <cfRule type="expression" dxfId="44" priority="129" stopIfTrue="1">
      <formula>Lapas1!#REF!*Lapas1!#REF!=1</formula>
    </cfRule>
  </conditionalFormatting>
  <conditionalFormatting sqref="C35:D35">
    <cfRule type="expression" dxfId="43" priority="45">
      <formula>$K$35</formula>
    </cfRule>
  </conditionalFormatting>
  <conditionalFormatting sqref="C36:D36">
    <cfRule type="expression" dxfId="42" priority="44">
      <formula>$K$36</formula>
    </cfRule>
  </conditionalFormatting>
  <conditionalFormatting sqref="C37:D37">
    <cfRule type="expression" dxfId="41" priority="43">
      <formula>$K$37</formula>
    </cfRule>
  </conditionalFormatting>
  <conditionalFormatting sqref="C38:D38">
    <cfRule type="expression" dxfId="40" priority="42">
      <formula>$K$38</formula>
    </cfRule>
  </conditionalFormatting>
  <conditionalFormatting sqref="B23">
    <cfRule type="expression" dxfId="39" priority="114" stopIfTrue="1">
      <formula>Lapas1!#REF!=0</formula>
    </cfRule>
  </conditionalFormatting>
  <conditionalFormatting sqref="C28:D32 C23:D26 C15">
    <cfRule type="expression" dxfId="38" priority="132" stopIfTrue="1">
      <formula>Lapas1!#REF!*Lapas1!#REF!=1</formula>
    </cfRule>
  </conditionalFormatting>
  <conditionalFormatting sqref="B29">
    <cfRule type="expression" dxfId="37" priority="136" stopIfTrue="1">
      <formula>Lapas1!#REF!=0</formula>
    </cfRule>
  </conditionalFormatting>
  <conditionalFormatting sqref="E16">
    <cfRule type="expression" dxfId="36" priority="71">
      <formula>COUNTA($E$16)&gt;0</formula>
    </cfRule>
    <cfRule type="expression" dxfId="35" priority="137" stopIfTrue="1">
      <formula>Lapas1!#REF!*Lapas1!#REF!=1</formula>
    </cfRule>
  </conditionalFormatting>
  <conditionalFormatting sqref="E17:E18">
    <cfRule type="expression" dxfId="34" priority="138" stopIfTrue="1">
      <formula>Lapas1!#REF!=1</formula>
    </cfRule>
  </conditionalFormatting>
  <conditionalFormatting sqref="B17">
    <cfRule type="expression" dxfId="33" priority="140" stopIfTrue="1">
      <formula>Lapas1!#REF!=0</formula>
    </cfRule>
  </conditionalFormatting>
  <conditionalFormatting sqref="B20">
    <cfRule type="expression" dxfId="32" priority="142" stopIfTrue="1">
      <formula>Lapas1!#REF!=0</formula>
    </cfRule>
  </conditionalFormatting>
  <conditionalFormatting sqref="B17:B18">
    <cfRule type="expression" dxfId="31" priority="81">
      <formula>OR($K$17,$L$17,$K$18,$L$18)</formula>
    </cfRule>
  </conditionalFormatting>
  <conditionalFormatting sqref="B20:B22">
    <cfRule type="expression" dxfId="30" priority="78">
      <formula>OR($K$20,$L$20,$K$21,$L$21,$K$22,$L$22)</formula>
    </cfRule>
  </conditionalFormatting>
  <conditionalFormatting sqref="C17:D17">
    <cfRule type="expression" dxfId="29" priority="65">
      <formula>OR($K$17,$L$17)</formula>
    </cfRule>
  </conditionalFormatting>
  <conditionalFormatting sqref="C18:D18">
    <cfRule type="expression" dxfId="28" priority="64">
      <formula>OR($K$18,$L$18)</formula>
    </cfRule>
  </conditionalFormatting>
  <conditionalFormatting sqref="C20:D20">
    <cfRule type="expression" dxfId="27" priority="62">
      <formula>OR($K$20,$L$20)</formula>
    </cfRule>
  </conditionalFormatting>
  <conditionalFormatting sqref="C21:D21">
    <cfRule type="expression" dxfId="26" priority="61">
      <formula>OR($K$21,$L$21)</formula>
    </cfRule>
  </conditionalFormatting>
  <conditionalFormatting sqref="C22:D22">
    <cfRule type="expression" dxfId="25" priority="60">
      <formula>OR($K$22,$L$22)</formula>
    </cfRule>
  </conditionalFormatting>
  <conditionalFormatting sqref="C23:D23">
    <cfRule type="expression" dxfId="24" priority="59">
      <formula>OR($K$23,$L$23)</formula>
    </cfRule>
  </conditionalFormatting>
  <conditionalFormatting sqref="C24:D24">
    <cfRule type="expression" dxfId="23" priority="58">
      <formula>OR($K$24,$L$24)</formula>
    </cfRule>
  </conditionalFormatting>
  <conditionalFormatting sqref="C25:D25">
    <cfRule type="expression" dxfId="22" priority="56">
      <formula>$K$26</formula>
    </cfRule>
  </conditionalFormatting>
  <conditionalFormatting sqref="C26:D26">
    <cfRule type="expression" dxfId="21" priority="53">
      <formula>OR($K$27,$L$27)</formula>
    </cfRule>
  </conditionalFormatting>
  <conditionalFormatting sqref="C28:D28">
    <cfRule type="expression" dxfId="20" priority="52">
      <formula>OR($K$28,$L$28)</formula>
    </cfRule>
  </conditionalFormatting>
  <conditionalFormatting sqref="C29:D29">
    <cfRule type="expression" dxfId="19" priority="49">
      <formula>OR($K$29,$L$29)</formula>
    </cfRule>
  </conditionalFormatting>
  <conditionalFormatting sqref="C30:D32">
    <cfRule type="expression" dxfId="18" priority="47">
      <formula>$K$30</formula>
    </cfRule>
  </conditionalFormatting>
  <conditionalFormatting sqref="B19">
    <cfRule type="expression" dxfId="17" priority="159">
      <formula>OR($K$19,$L$19)</formula>
    </cfRule>
  </conditionalFormatting>
  <conditionalFormatting sqref="C19:D19">
    <cfRule type="expression" dxfId="16" priority="160">
      <formula>OR($K$19,$L$19,Lapas1!#REF!)</formula>
    </cfRule>
  </conditionalFormatting>
  <conditionalFormatting sqref="B23">
    <cfRule type="expression" dxfId="15" priority="2" stopIfTrue="1">
      <formula>OR($K$23,$L$23,$K$24,$L$24,$K$25,$K$26,$K$27,$L$27,$K$28,$L$28)</formula>
    </cfRule>
    <cfRule type="expression" dxfId="14" priority="171">
      <formula>OR($K$23,$L$23,$K$24,$L$24,$K$25,$K$26,Lapas1!#REF!,Lapas1!#REF!,$K$27,Lapas1!#REF!,$L$27,$K$28,$L$28,Lapas1!#REF!,Lapas1!#REF!)</formula>
    </cfRule>
  </conditionalFormatting>
  <conditionalFormatting sqref="B29:B32">
    <cfRule type="expression" dxfId="13" priority="1" stopIfTrue="1">
      <formula>OR($K$29,$L$29,$K$30,$K$295)</formula>
    </cfRule>
    <cfRule type="expression" dxfId="12" priority="176">
      <formula>OR($K$29,$L$29,Lapas1!#REF!,$K$30,#REF!)</formula>
    </cfRule>
  </conditionalFormatting>
  <conditionalFormatting sqref="C8 C6 F6">
    <cfRule type="cellIs" dxfId="11" priority="115" stopIfTrue="1" operator="equal">
      <formula>""</formula>
    </cfRule>
  </conditionalFormatting>
  <conditionalFormatting sqref="E15">
    <cfRule type="expression" dxfId="10" priority="72">
      <formula>COUNTA($E$15)&gt;0</formula>
    </cfRule>
    <cfRule type="expression" dxfId="9" priority="145" stopIfTrue="1">
      <formula>Lapas1!#REF!*Lapas1!#REF!=1</formula>
    </cfRule>
  </conditionalFormatting>
  <conditionalFormatting sqref="E12:G12 F13:G13">
    <cfRule type="expression" dxfId="8" priority="146" stopIfTrue="1">
      <formula>Lapas1!#REF!=1</formula>
    </cfRule>
  </conditionalFormatting>
  <conditionalFormatting sqref="B15">
    <cfRule type="expression" dxfId="7" priority="149" stopIfTrue="1">
      <formula>Lapas1!#REF!=0</formula>
    </cfRule>
  </conditionalFormatting>
  <conditionalFormatting sqref="B12">
    <cfRule type="expression" dxfId="6" priority="79">
      <formula>OR($K$12,$K$13)</formula>
    </cfRule>
  </conditionalFormatting>
  <conditionalFormatting sqref="B15:B16">
    <cfRule type="expression" dxfId="5" priority="75">
      <formula>OR($K$15,$K$16)</formula>
    </cfRule>
  </conditionalFormatting>
  <conditionalFormatting sqref="C13:D13">
    <cfRule type="expression" dxfId="4" priority="70">
      <formula>$K$13</formula>
    </cfRule>
  </conditionalFormatting>
  <conditionalFormatting sqref="C12:D12">
    <cfRule type="expression" dxfId="3" priority="69">
      <formula>$K$12</formula>
    </cfRule>
  </conditionalFormatting>
  <conditionalFormatting sqref="C15:D15">
    <cfRule type="expression" dxfId="2" priority="67">
      <formula>$K$15</formula>
    </cfRule>
  </conditionalFormatting>
  <conditionalFormatting sqref="B14">
    <cfRule type="expression" dxfId="1" priority="157">
      <formula>OR($K$14,$L$14)</formula>
    </cfRule>
  </conditionalFormatting>
  <conditionalFormatting sqref="C14:D14">
    <cfRule type="expression" dxfId="0" priority="158">
      <formula>OR($K$14,$L$14,Lapas1!#REF!)</formula>
    </cfRule>
  </conditionalFormatting>
  <dataValidations xWindow="392" yWindow="477" count="2">
    <dataValidation type="list" allowBlank="1" showInputMessage="1" showErrorMessage="1" promptTitle="Dėmesio!" prompt="Pasirinkite lygį!" sqref="E35:E38 E15:E16">
      <formula1>$K$7:$K$9</formula1>
    </dataValidation>
    <dataValidation allowBlank="1" promptTitle="Dėmesio!" prompt="Pasirinkite iš sąrašo" sqref="C13 C12:D12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apas2"/>
  <dimension ref="A4:A32"/>
  <sheetViews>
    <sheetView workbookViewId="0"/>
  </sheetViews>
  <sheetFormatPr defaultRowHeight="13.8"/>
  <sheetData>
    <row r="4" ht="15" customHeight="1"/>
    <row r="5" ht="15" customHeight="1"/>
    <row r="6" ht="15" customHeight="1"/>
    <row r="8" ht="15" customHeight="1"/>
    <row r="10" ht="15" customHeight="1"/>
    <row r="11" ht="15" customHeight="1"/>
    <row r="12" ht="15" customHeight="1"/>
    <row r="13" ht="15" customHeight="1"/>
    <row r="14" ht="15" customHeight="1"/>
    <row r="16" ht="15" customHeight="1"/>
    <row r="19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apas3"/>
  <dimension ref="A1"/>
  <sheetViews>
    <sheetView workbookViewId="0"/>
  </sheetViews>
  <sheetFormatPr defaultRowHeight="13.8"/>
  <sheetData/>
  <phoneticPr fontId="3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apas4"/>
  <dimension ref="A1"/>
  <sheetViews>
    <sheetView workbookViewId="0"/>
  </sheetViews>
  <sheetFormatPr defaultRowHeight="13.8"/>
  <sheetData/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</dc:creator>
  <cp:lastModifiedBy>Rosita</cp:lastModifiedBy>
  <cp:lastPrinted>2017-09-05T06:14:40Z</cp:lastPrinted>
  <dcterms:created xsi:type="dcterms:W3CDTF">2011-05-17T07:11:52Z</dcterms:created>
  <dcterms:modified xsi:type="dcterms:W3CDTF">2018-01-12T06:18:38Z</dcterms:modified>
</cp:coreProperties>
</file>